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0">'Decont PNS'!$A$1:$J$44</definedName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<sst xmlns="http://schemas.openxmlformats.org/spreadsheetml/2006/main" count="287" uniqueCount="125">
  <si>
    <t>Cod tip decont</t>
  </si>
  <si>
    <t>Descriere</t>
  </si>
  <si>
    <t>Cod partener</t>
  </si>
  <si>
    <t>Nume partener</t>
  </si>
  <si>
    <t>Nr. contract</t>
  </si>
  <si>
    <t>An contract</t>
  </si>
  <si>
    <t>NHPBR_SPT_CV_MED</t>
  </si>
  <si>
    <t>Decont medicamente Boli rare - incluse conditionat tratament spitalicesc(6.27)</t>
  </si>
  <si>
    <t>IS01</t>
  </si>
  <si>
    <t>SPITALUL CLINIC JUDETEAN DE URGENTA SF. SPIRIDON IASI</t>
  </si>
  <si>
    <t>2022</t>
  </si>
  <si>
    <t>NHP</t>
  </si>
  <si>
    <t>NHPAFIBR_CONGE_MED</t>
  </si>
  <si>
    <t>Decont medicamente pentru Afibrinogenemie congenitala</t>
  </si>
  <si>
    <t>NHPPOLI_AMILTRANSMED</t>
  </si>
  <si>
    <t>Decont medicamente pentru polineuropatie fam amiloida cu transtiretina</t>
  </si>
  <si>
    <t>NHPT_HEP_MED_MED</t>
  </si>
  <si>
    <t>Decont medicamente pentru tratamentul recidivei hepatitei cronice la bolnavii cu transplant hepatic</t>
  </si>
  <si>
    <t>NHPSHU_HPN_MED</t>
  </si>
  <si>
    <t>Decont medicamente SHU_HPN</t>
  </si>
  <si>
    <t>NHPENDO_MED</t>
  </si>
  <si>
    <t>Decont medicamente pentru programul national de boli endocrine</t>
  </si>
  <si>
    <t>NHPPURP_TR_IM_CR_MED</t>
  </si>
  <si>
    <t>Decont medicamente pentru Purpura trombocitopenica imuna cronica la adultii splenectomizati si nesplenectomizati</t>
  </si>
  <si>
    <t>NHPCARDIO_MAT</t>
  </si>
  <si>
    <t>Decont materiale sanitare pentru programul national de boli cardiovasculare</t>
  </si>
  <si>
    <t>NHPHEMO_MED</t>
  </si>
  <si>
    <t>Decont medicamente pentru programul national de hemofilie, talasemie si alte boli rare</t>
  </si>
  <si>
    <t>NHPPONCO_MED</t>
  </si>
  <si>
    <t>Decont medicamente pentru programul national de oncologie</t>
  </si>
  <si>
    <t>IS02</t>
  </si>
  <si>
    <t>SPITALUL CLINIC DE URGENTA PENTRU COPII "SF.MARIA" IASI</t>
  </si>
  <si>
    <t>NHPHFA_BH4_MED</t>
  </si>
  <si>
    <t>Decont medicamente pentru adulti si copii cu hiperfenilalaninemie diagnosticati cu fenilcetonurie sau deficit de tetrahidrobiopterina (BH4)</t>
  </si>
  <si>
    <t>NHPDIABET_MAT</t>
  </si>
  <si>
    <t>Decont materiale sanitare pentru programul national de diabet zaharat</t>
  </si>
  <si>
    <t>NHPDTAIP_HC_D_MAT</t>
  </si>
  <si>
    <t>Decont materiale sanitare pentru tratamentul hidrocefaliei congenitale sau dobandite la copil</t>
  </si>
  <si>
    <t>IS03</t>
  </si>
  <si>
    <t>INSTITUTUL DE BOLI CARDIOVASCULARE "PROF.DR. G.I.M. GEORGESCU" IASI</t>
  </si>
  <si>
    <t>NHPH_FABRY_MED</t>
  </si>
  <si>
    <t>Decont medicamente pentru Boala Fabry</t>
  </si>
  <si>
    <t>IS04</t>
  </si>
  <si>
    <t>SPITALUL CLINIC  DR.C.I.PARHON IASI</t>
  </si>
  <si>
    <t>NHPH_POMPE_MED</t>
  </si>
  <si>
    <t>Decont medicamente pentru Boala Pompe</t>
  </si>
  <si>
    <t>NHPSCLER_TUB_MED</t>
  </si>
  <si>
    <t>Decont medicamente pentru scleroza tuberoasa</t>
  </si>
  <si>
    <t>NHPNEURO_DI_MED</t>
  </si>
  <si>
    <t>Decont medicamente pentru boli neurologice degenerative/inflamatorii</t>
  </si>
  <si>
    <t>IS11</t>
  </si>
  <si>
    <t>SP. CL. URGENTA  "PROF. DR. N. OBLU" IASI</t>
  </si>
  <si>
    <t>1700</t>
  </si>
  <si>
    <t>NHPORTO_MAT</t>
  </si>
  <si>
    <t>Decont materiale sanitare pentru programul national de ortopedie</t>
  </si>
  <si>
    <t>NHPSURDO_MAT</t>
  </si>
  <si>
    <t>Decont materiale sanitare pentru subprogramul de tratament al surditatii congenitale prin implant cohlear si proteze auditive</t>
  </si>
  <si>
    <t>IS12</t>
  </si>
  <si>
    <t>SPITALUL CLINIC DE RECUPERARE IASI</t>
  </si>
  <si>
    <t>NHPNEURO_MED</t>
  </si>
  <si>
    <t>Decont medicamente pentru subprogramul de tratament al sclerozei multiple</t>
  </si>
  <si>
    <t>IS14</t>
  </si>
  <si>
    <t>SPITALUL MUNICIPAL DE URGENTA PASCANI</t>
  </si>
  <si>
    <t>IS32</t>
  </si>
  <si>
    <t>CENTRUL DE ONCOLOGIE EUROCLINIC SRL</t>
  </si>
  <si>
    <t>IS36</t>
  </si>
  <si>
    <t>INSTITUTUL REGIONAL DE ONCOLOGIE IASI</t>
  </si>
  <si>
    <t>2707</t>
  </si>
  <si>
    <t>IS48</t>
  </si>
  <si>
    <t>MNT HEALTHCARE EUROPE SRL</t>
  </si>
  <si>
    <t>DECONTURI PNS OCTOMBRIE 2022</t>
  </si>
  <si>
    <t>Nr.crt.</t>
  </si>
  <si>
    <t>NHPPONCO_CV_MED</t>
  </si>
  <si>
    <t>NHPNEURO_CV_MED</t>
  </si>
  <si>
    <t>mii lei</t>
  </si>
  <si>
    <t>DECONT OCTOMBRIE</t>
  </si>
  <si>
    <t>UCRAINA OCTOMBRIE</t>
  </si>
  <si>
    <t>DECONT OCTOMBRIE ACT.CURENTA</t>
  </si>
  <si>
    <t>TOTAL DECONT/PNS OCTOMBRIE</t>
  </si>
  <si>
    <t>Decont medicamente pentru programul national de diabet zaharat</t>
  </si>
  <si>
    <t>NHPDIABET_MED</t>
  </si>
  <si>
    <t>NHPDTAIP_RI_MAT</t>
  </si>
  <si>
    <t>Decont materiale sanitare pentru radiologie interventionala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</si>
  <si>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</si>
  <si>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</si>
  <si>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</si>
  <si>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</si>
  <si>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</si>
  <si>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</si>
  <si>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</si>
  <si>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</si>
  <si>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</si>
  <si>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</si>
  <si>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</si>
  <si>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</si>
  <si>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</si>
  <si>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</si>
  <si>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</si>
  <si>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</si>
  <si>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</si>
  <si>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</si>
  <si>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</si>
  <si>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</si>
  <si>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</si>
  <si>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</si>
  <si>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</si>
  <si>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</si>
  <si>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</si>
  <si>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</si>
  <si>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</si>
  <si>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</si>
  <si>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</si>
  <si>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</si>
  <si>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</si>
  <si>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</si>
  <si>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</si>
  <si>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</si>
  <si>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</si>
  <si>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</si>
  <si>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</si>
  <si>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</si>
  <si>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SPITAL MUNICIPAL PASCANI</t>
  </si>
  <si>
    <t>Nr .crt.</t>
  </si>
  <si>
    <t>MEDICAMENTE PNS</t>
  </si>
  <si>
    <t>MATERIALE SANITARE PNS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</si>
</sst>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"/>
  </numFmts>
  <fonts count="4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2" xfId="0" applyNumberFormat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right" wrapText="1"/>
    </xf>
    <xf numFmtId="0" fontId="1" fillId="33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166" fontId="2" fillId="34" borderId="15" xfId="0" applyNumberFormat="1" applyFont="1" applyFill="1" applyBorder="1" applyAlignment="1">
      <alignment horizontal="center" wrapText="1"/>
    </xf>
    <xf numFmtId="166" fontId="0" fillId="0" borderId="12" xfId="0" applyNumberFormat="1" applyBorder="1" applyAlignment="1">
      <alignment wrapText="1"/>
    </xf>
    <xf numFmtId="166" fontId="2" fillId="0" borderId="12" xfId="0" applyNumberFormat="1" applyFont="1" applyBorder="1" applyAlignment="1">
      <alignment wrapText="1"/>
    </xf>
    <xf numFmtId="166" fontId="2" fillId="34" borderId="12" xfId="0" applyNumberFormat="1" applyFont="1" applyFill="1" applyBorder="1" applyAlignment="1">
      <alignment horizontal="center" wrapText="1"/>
    </xf>
    <xf numFmtId="0" fontId="3" fillId="0" borderId="0" xfId="55" applyFont="1">
      <alignment/>
      <protection/>
    </xf>
    <xf numFmtId="17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0" fontId="42" fillId="0" borderId="0" xfId="55" applyFont="1">
      <alignment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6" xfId="55" applyFont="1" applyFill="1" applyBorder="1" applyAlignment="1">
      <alignment horizont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5" fillId="33" borderId="12" xfId="55" applyFont="1" applyFill="1" applyBorder="1" applyAlignment="1">
      <alignment horizontal="center" wrapText="1"/>
      <protection/>
    </xf>
    <xf numFmtId="0" fontId="4" fillId="34" borderId="12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16" xfId="55" applyFont="1" applyBorder="1" applyAlignment="1">
      <alignment wrapText="1"/>
      <protection/>
    </xf>
    <xf numFmtId="0" fontId="3" fillId="0" borderId="12" xfId="55" applyFont="1" applyBorder="1" applyAlignment="1">
      <alignment horizontal="right" wrapText="1"/>
      <protection/>
    </xf>
    <xf numFmtId="0" fontId="3" fillId="0" borderId="17" xfId="55" applyFont="1" applyBorder="1" applyAlignment="1">
      <alignment horizontal="right" wrapText="1"/>
      <protection/>
    </xf>
    <xf numFmtId="0" fontId="3" fillId="0" borderId="14" xfId="55" applyFont="1" applyBorder="1" applyAlignment="1">
      <alignment wrapText="1"/>
      <protection/>
    </xf>
    <xf numFmtId="4" fontId="3" fillId="0" borderId="14" xfId="55" applyNumberFormat="1" applyFont="1" applyBorder="1" applyAlignment="1">
      <alignment horizontal="right" wrapText="1"/>
      <protection/>
    </xf>
    <xf numFmtId="4" fontId="3" fillId="0" borderId="0" xfId="55" applyNumberFormat="1" applyFont="1" applyBorder="1" applyAlignment="1">
      <alignment horizontal="right" wrapText="1"/>
      <protection/>
    </xf>
    <xf numFmtId="2" fontId="3" fillId="0" borderId="12" xfId="55" applyNumberFormat="1" applyFont="1" applyBorder="1" applyAlignment="1">
      <alignment wrapText="1"/>
      <protection/>
    </xf>
    <xf numFmtId="0" fontId="3" fillId="0" borderId="13" xfId="55" applyFont="1" applyBorder="1" applyAlignment="1">
      <alignment wrapText="1"/>
      <protection/>
    </xf>
    <xf numFmtId="0" fontId="3" fillId="0" borderId="12" xfId="55" applyFont="1" applyBorder="1" applyAlignment="1">
      <alignment wrapText="1"/>
      <protection/>
    </xf>
    <xf numFmtId="0" fontId="3" fillId="0" borderId="18" xfId="55" applyFont="1" applyBorder="1" applyAlignment="1">
      <alignment wrapText="1"/>
      <protection/>
    </xf>
    <xf numFmtId="4" fontId="3" fillId="35" borderId="12" xfId="55" applyNumberFormat="1" applyFont="1" applyFill="1" applyBorder="1" applyAlignment="1">
      <alignment horizontal="right" wrapText="1"/>
      <protection/>
    </xf>
    <xf numFmtId="164" fontId="4" fillId="0" borderId="12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4" fontId="3" fillId="0" borderId="12" xfId="55" applyNumberFormat="1" applyFont="1" applyBorder="1" applyAlignment="1">
      <alignment horizontal="right" wrapText="1"/>
      <protection/>
    </xf>
    <xf numFmtId="0" fontId="4" fillId="0" borderId="12" xfId="55" applyFont="1" applyBorder="1">
      <alignment/>
      <protection/>
    </xf>
    <xf numFmtId="0" fontId="4" fillId="0" borderId="12" xfId="55" applyFont="1" applyBorder="1" applyAlignment="1">
      <alignment horizontal="right"/>
      <protection/>
    </xf>
    <xf numFmtId="4" fontId="4" fillId="0" borderId="12" xfId="55" applyNumberFormat="1" applyFont="1" applyBorder="1">
      <alignment/>
      <protection/>
    </xf>
    <xf numFmtId="166" fontId="4" fillId="0" borderId="12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3" fillId="0" borderId="0" xfId="55" applyFont="1" applyBorder="1" applyAlignment="1">
      <alignment horizontal="right"/>
      <protection/>
    </xf>
    <xf numFmtId="4" fontId="3" fillId="0" borderId="0" xfId="55" applyNumberFormat="1" applyFont="1">
      <alignment/>
      <protection/>
    </xf>
    <xf numFmtId="0" fontId="5" fillId="33" borderId="14" xfId="55" applyFont="1" applyFill="1" applyBorder="1" applyAlignment="1">
      <alignment horizontal="center" wrapText="1"/>
      <protection/>
    </xf>
    <xf numFmtId="0" fontId="5" fillId="33" borderId="15" xfId="55" applyFont="1" applyFill="1" applyBorder="1" applyAlignment="1">
      <alignment horizontal="center" wrapText="1"/>
      <protection/>
    </xf>
    <xf numFmtId="0" fontId="4" fillId="34" borderId="15" xfId="55" applyFont="1" applyFill="1" applyBorder="1" applyAlignment="1">
      <alignment horizontal="center" wrapText="1"/>
      <protection/>
    </xf>
    <xf numFmtId="4" fontId="4" fillId="0" borderId="12" xfId="55" applyNumberFormat="1" applyFont="1" applyBorder="1" applyAlignment="1">
      <alignment horizontal="right" wrapText="1"/>
      <protection/>
    </xf>
    <xf numFmtId="0" fontId="3" fillId="0" borderId="12" xfId="55" applyFont="1" applyBorder="1">
      <alignment/>
      <protection/>
    </xf>
    <xf numFmtId="4" fontId="3" fillId="0" borderId="12" xfId="55" applyNumberFormat="1" applyFont="1" applyBorder="1" applyAlignment="1">
      <alignment/>
      <protection/>
    </xf>
    <xf numFmtId="166" fontId="3" fillId="0" borderId="0" xfId="55" applyNumberFormat="1" applyFont="1">
      <alignment/>
      <protection/>
    </xf>
    <xf numFmtId="0" fontId="4" fillId="0" borderId="19" xfId="55" applyFont="1" applyBorder="1">
      <alignment/>
      <protection/>
    </xf>
    <xf numFmtId="4" fontId="4" fillId="0" borderId="12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3" fillId="0" borderId="0" xfId="55" applyFont="1" applyBorder="1">
      <alignment/>
      <protection/>
    </xf>
    <xf numFmtId="4" fontId="3" fillId="0" borderId="0" xfId="55" applyNumberFormat="1" applyFont="1" applyBorder="1" applyAlignment="1">
      <alignment horizontal="right"/>
      <protection/>
    </xf>
    <xf numFmtId="0" fontId="3" fillId="0" borderId="20" xfId="55" applyFont="1" applyBorder="1">
      <alignment/>
      <protection/>
    </xf>
    <xf numFmtId="0" fontId="4" fillId="0" borderId="0" xfId="55" applyFont="1" applyBorder="1">
      <alignment/>
      <protection/>
    </xf>
    <xf numFmtId="0" fontId="3" fillId="0" borderId="12" xfId="55" applyFont="1" applyBorder="1" applyAlignment="1">
      <alignment horizontal="left" wrapText="1"/>
      <protection/>
    </xf>
    <xf numFmtId="4" fontId="2" fillId="0" borderId="0" xfId="0" applyNumberFormat="1" applyFont="1" applyAlignment="1">
      <alignment/>
    </xf>
    <xf numFmtId="165" fontId="4" fillId="0" borderId="12" xfId="55" applyNumberFormat="1" applyFont="1" applyBorder="1" applyAlignment="1">
      <alignment wrapText="1"/>
      <protection/>
    </xf>
    <xf numFmtId="165" fontId="4" fillId="0" borderId="12" xfId="55" applyNumberFormat="1" applyFont="1" applyBorder="1" applyAlignment="1">
      <alignment horizontal="right"/>
      <protection/>
    </xf>
    <xf numFmtId="165" fontId="4" fillId="0" borderId="0" xfId="55" applyNumberFormat="1" applyFont="1">
      <alignment/>
      <protection/>
    </xf>
    <xf numFmtId="165" fontId="4" fillId="34" borderId="12" xfId="55" applyNumberFormat="1" applyFont="1" applyFill="1" applyBorder="1" applyAlignment="1">
      <alignment horizontal="center" wrapText="1"/>
      <protection/>
    </xf>
    <xf numFmtId="4" fontId="2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K43" sqref="K43"/>
    </sheetView>
  </sheetViews>
  <sheetFormatPr defaultColWidth="9.140625" defaultRowHeight="12.75" outlineLevelRow="1" outlineLevelCol="1"/>
  <cols>
    <col min="1" max="1" width="5.140625" style="0" customWidth="1"/>
    <col min="2" max="2" width="8.140625" style="0" customWidth="1"/>
    <col min="3" max="3" width="32.421875" style="0" customWidth="1"/>
    <col min="4" max="4" width="25.140625" style="0" customWidth="1"/>
    <col min="5" max="5" width="39.28125" style="0" customWidth="1"/>
    <col min="6" max="7" width="14.421875" style="0" hidden="1" customWidth="1" outlineLevel="1"/>
    <col min="8" max="8" width="15.7109375" style="0" customWidth="1" collapsed="1"/>
    <col min="9" max="9" width="13.140625" style="0" customWidth="1"/>
    <col min="10" max="10" width="13.140625" style="25" customWidth="1"/>
    <col min="11" max="11" width="14.421875" style="0" customWidth="1"/>
  </cols>
  <sheetData>
    <row r="1" ht="12.75">
      <c r="B1" s="3" t="s">
        <v>70</v>
      </c>
    </row>
    <row r="2" ht="12.75">
      <c r="B2" s="3"/>
    </row>
    <row r="3" ht="12.75">
      <c r="A3" s="3" t="s">
        <v>123</v>
      </c>
    </row>
    <row r="4" spans="1:10" s="17" customFormat="1" ht="51">
      <c r="A4" s="16" t="s">
        <v>122</v>
      </c>
      <c r="B4" s="13" t="s">
        <v>2</v>
      </c>
      <c r="C4" s="14" t="s">
        <v>3</v>
      </c>
      <c r="D4" s="14" t="s">
        <v>0</v>
      </c>
      <c r="E4" s="14" t="s">
        <v>1</v>
      </c>
      <c r="F4" s="19" t="s">
        <v>75</v>
      </c>
      <c r="G4" s="20" t="s">
        <v>76</v>
      </c>
      <c r="H4" s="20" t="s">
        <v>77</v>
      </c>
      <c r="I4" s="20" t="s">
        <v>78</v>
      </c>
      <c r="J4" s="26" t="s">
        <v>74</v>
      </c>
    </row>
    <row r="5" spans="1:10" s="2" customFormat="1" ht="24" customHeight="1">
      <c r="A5" s="8">
        <v>1</v>
      </c>
      <c r="B5" s="9" t="s">
        <v>57</v>
      </c>
      <c r="C5" s="10" t="s">
        <v>58</v>
      </c>
      <c r="D5" s="10" t="s">
        <v>48</v>
      </c>
      <c r="E5" s="18" t="s">
        <v>49</v>
      </c>
      <c r="F5" s="21">
        <v>151963.44</v>
      </c>
      <c r="G5" s="8"/>
      <c r="H5" s="12">
        <f>F5-G5</f>
        <v>151963.44</v>
      </c>
      <c r="I5" s="12">
        <f>H5+H6+H7+H8+H9+H10+H11+H12+H13+H14+H15</f>
        <v>2187928.5</v>
      </c>
      <c r="J5" s="27">
        <f>I5/1000</f>
        <v>2187.9285</v>
      </c>
    </row>
    <row r="6" spans="1:10" s="2" customFormat="1" ht="24" customHeight="1">
      <c r="A6" s="8">
        <v>2</v>
      </c>
      <c r="B6" s="9" t="s">
        <v>50</v>
      </c>
      <c r="C6" s="10" t="s">
        <v>51</v>
      </c>
      <c r="D6" s="10" t="s">
        <v>48</v>
      </c>
      <c r="E6" s="18" t="s">
        <v>49</v>
      </c>
      <c r="F6" s="21">
        <v>171459.83</v>
      </c>
      <c r="G6" s="8"/>
      <c r="H6" s="12">
        <f aca="true" t="shared" si="0" ref="H6:H30">F6-G6</f>
        <v>171459.83</v>
      </c>
      <c r="I6" s="8"/>
      <c r="J6" s="27"/>
    </row>
    <row r="7" spans="1:10" s="2" customFormat="1" ht="24" customHeight="1">
      <c r="A7" s="8">
        <v>3</v>
      </c>
      <c r="B7" s="9" t="s">
        <v>42</v>
      </c>
      <c r="C7" s="10" t="s">
        <v>43</v>
      </c>
      <c r="D7" s="10" t="s">
        <v>40</v>
      </c>
      <c r="E7" s="18" t="s">
        <v>41</v>
      </c>
      <c r="F7" s="21">
        <v>95099.45</v>
      </c>
      <c r="G7" s="8"/>
      <c r="H7" s="12">
        <f t="shared" si="0"/>
        <v>95099.45</v>
      </c>
      <c r="I7" s="8"/>
      <c r="J7" s="27"/>
    </row>
    <row r="8" spans="1:10" s="2" customFormat="1" ht="24" customHeight="1">
      <c r="A8" s="8">
        <v>4</v>
      </c>
      <c r="B8" s="9" t="s">
        <v>42</v>
      </c>
      <c r="C8" s="10" t="s">
        <v>43</v>
      </c>
      <c r="D8" s="10" t="s">
        <v>44</v>
      </c>
      <c r="E8" s="18" t="s">
        <v>45</v>
      </c>
      <c r="F8" s="21">
        <v>36227.55</v>
      </c>
      <c r="G8" s="8"/>
      <c r="H8" s="12">
        <f t="shared" si="0"/>
        <v>36227.55</v>
      </c>
      <c r="I8" s="8"/>
      <c r="J8" s="27"/>
    </row>
    <row r="9" spans="1:10" s="2" customFormat="1" ht="24" customHeight="1">
      <c r="A9" s="8">
        <v>5</v>
      </c>
      <c r="B9" s="9" t="s">
        <v>42</v>
      </c>
      <c r="C9" s="10" t="s">
        <v>43</v>
      </c>
      <c r="D9" s="10" t="s">
        <v>46</v>
      </c>
      <c r="E9" s="18" t="s">
        <v>47</v>
      </c>
      <c r="F9" s="21">
        <v>144486.26</v>
      </c>
      <c r="G9" s="8"/>
      <c r="H9" s="12">
        <f t="shared" si="0"/>
        <v>144486.26</v>
      </c>
      <c r="I9" s="8"/>
      <c r="J9" s="27"/>
    </row>
    <row r="10" spans="1:10" s="2" customFormat="1" ht="24" customHeight="1">
      <c r="A10" s="8">
        <v>6</v>
      </c>
      <c r="B10" s="9" t="s">
        <v>8</v>
      </c>
      <c r="C10" s="10" t="s">
        <v>9</v>
      </c>
      <c r="D10" s="10" t="s">
        <v>22</v>
      </c>
      <c r="E10" s="18" t="s">
        <v>23</v>
      </c>
      <c r="F10" s="21">
        <v>34860.55</v>
      </c>
      <c r="G10" s="8"/>
      <c r="H10" s="12">
        <f t="shared" si="0"/>
        <v>34860.55</v>
      </c>
      <c r="I10" s="8"/>
      <c r="J10" s="27"/>
    </row>
    <row r="11" spans="1:10" s="2" customFormat="1" ht="24" customHeight="1">
      <c r="A11" s="8">
        <v>7</v>
      </c>
      <c r="B11" s="9" t="s">
        <v>30</v>
      </c>
      <c r="C11" s="10" t="s">
        <v>31</v>
      </c>
      <c r="D11" s="10" t="s">
        <v>32</v>
      </c>
      <c r="E11" s="18" t="s">
        <v>33</v>
      </c>
      <c r="F11" s="21">
        <v>12378.91</v>
      </c>
      <c r="G11" s="8"/>
      <c r="H11" s="12">
        <f t="shared" si="0"/>
        <v>12378.91</v>
      </c>
      <c r="I11" s="8"/>
      <c r="J11" s="27"/>
    </row>
    <row r="12" spans="1:10" s="2" customFormat="1" ht="24" customHeight="1">
      <c r="A12" s="8">
        <v>8</v>
      </c>
      <c r="B12" s="9" t="s">
        <v>8</v>
      </c>
      <c r="C12" s="10" t="s">
        <v>9</v>
      </c>
      <c r="D12" s="10" t="s">
        <v>12</v>
      </c>
      <c r="E12" s="18" t="s">
        <v>13</v>
      </c>
      <c r="F12" s="21">
        <v>5546.44</v>
      </c>
      <c r="G12" s="8"/>
      <c r="H12" s="12">
        <f t="shared" si="0"/>
        <v>5546.44</v>
      </c>
      <c r="I12" s="8"/>
      <c r="J12" s="27"/>
    </row>
    <row r="13" spans="1:10" s="2" customFormat="1" ht="24" customHeight="1">
      <c r="A13" s="8">
        <v>9</v>
      </c>
      <c r="B13" s="9" t="s">
        <v>8</v>
      </c>
      <c r="C13" s="10" t="s">
        <v>9</v>
      </c>
      <c r="D13" s="10" t="s">
        <v>14</v>
      </c>
      <c r="E13" s="18" t="s">
        <v>15</v>
      </c>
      <c r="F13" s="21">
        <v>464094.75</v>
      </c>
      <c r="G13" s="8"/>
      <c r="H13" s="12">
        <f t="shared" si="0"/>
        <v>464094.75</v>
      </c>
      <c r="I13" s="8"/>
      <c r="J13" s="27"/>
    </row>
    <row r="14" spans="1:10" s="2" customFormat="1" ht="24" customHeight="1">
      <c r="A14" s="8">
        <v>10</v>
      </c>
      <c r="B14" s="9" t="s">
        <v>8</v>
      </c>
      <c r="C14" s="10" t="s">
        <v>9</v>
      </c>
      <c r="D14" s="10" t="s">
        <v>18</v>
      </c>
      <c r="E14" s="18" t="s">
        <v>19</v>
      </c>
      <c r="F14" s="21">
        <v>923788.52</v>
      </c>
      <c r="G14" s="8"/>
      <c r="H14" s="12">
        <f t="shared" si="0"/>
        <v>923788.52</v>
      </c>
      <c r="I14" s="8"/>
      <c r="J14" s="27"/>
    </row>
    <row r="15" spans="1:10" s="2" customFormat="1" ht="24" customHeight="1">
      <c r="A15" s="8">
        <v>11</v>
      </c>
      <c r="B15" s="9" t="s">
        <v>30</v>
      </c>
      <c r="C15" s="10" t="s">
        <v>31</v>
      </c>
      <c r="D15" s="10" t="s">
        <v>18</v>
      </c>
      <c r="E15" s="18" t="s">
        <v>19</v>
      </c>
      <c r="F15" s="21">
        <v>148022.8</v>
      </c>
      <c r="G15" s="8"/>
      <c r="H15" s="12">
        <f t="shared" si="0"/>
        <v>148022.8</v>
      </c>
      <c r="I15" s="8"/>
      <c r="J15" s="27"/>
    </row>
    <row r="16" spans="1:10" s="2" customFormat="1" ht="24" customHeight="1">
      <c r="A16" s="8">
        <v>12</v>
      </c>
      <c r="B16" s="9" t="s">
        <v>8</v>
      </c>
      <c r="C16" s="10" t="s">
        <v>9</v>
      </c>
      <c r="D16" s="10" t="s">
        <v>26</v>
      </c>
      <c r="E16" s="18" t="s">
        <v>27</v>
      </c>
      <c r="F16" s="21">
        <v>1240109.45</v>
      </c>
      <c r="G16" s="8"/>
      <c r="H16" s="12">
        <f t="shared" si="0"/>
        <v>1240109.45</v>
      </c>
      <c r="I16" s="12">
        <f>H16+H17</f>
        <v>1310551.6199999999</v>
      </c>
      <c r="J16" s="27">
        <f>I16/1000</f>
        <v>1310.55162</v>
      </c>
    </row>
    <row r="17" spans="1:10" s="2" customFormat="1" ht="24" customHeight="1">
      <c r="A17" s="8">
        <v>13</v>
      </c>
      <c r="B17" s="9" t="s">
        <v>30</v>
      </c>
      <c r="C17" s="10" t="s">
        <v>31</v>
      </c>
      <c r="D17" s="10" t="s">
        <v>26</v>
      </c>
      <c r="E17" s="18" t="s">
        <v>27</v>
      </c>
      <c r="F17" s="21">
        <v>70442.17</v>
      </c>
      <c r="G17" s="8"/>
      <c r="H17" s="12">
        <f t="shared" si="0"/>
        <v>70442.17</v>
      </c>
      <c r="I17" s="8"/>
      <c r="J17" s="27"/>
    </row>
    <row r="18" spans="1:10" s="2" customFormat="1" ht="24" customHeight="1">
      <c r="A18" s="8">
        <v>14</v>
      </c>
      <c r="B18" s="9" t="s">
        <v>57</v>
      </c>
      <c r="C18" s="10" t="s">
        <v>58</v>
      </c>
      <c r="D18" s="10" t="s">
        <v>59</v>
      </c>
      <c r="E18" s="18" t="s">
        <v>60</v>
      </c>
      <c r="F18" s="21">
        <v>1157285.44</v>
      </c>
      <c r="G18" s="8">
        <v>8289.89</v>
      </c>
      <c r="H18" s="12">
        <f t="shared" si="0"/>
        <v>1148995.55</v>
      </c>
      <c r="I18" s="12">
        <f>H18</f>
        <v>1148995.55</v>
      </c>
      <c r="J18" s="27">
        <f>I18/1000</f>
        <v>1148.99555</v>
      </c>
    </row>
    <row r="19" spans="1:10" s="2" customFormat="1" ht="24" customHeight="1">
      <c r="A19" s="8">
        <v>15</v>
      </c>
      <c r="B19" s="9" t="s">
        <v>8</v>
      </c>
      <c r="C19" s="10" t="s">
        <v>9</v>
      </c>
      <c r="D19" s="10" t="s">
        <v>20</v>
      </c>
      <c r="E19" s="18" t="s">
        <v>21</v>
      </c>
      <c r="F19" s="21">
        <v>8443.17</v>
      </c>
      <c r="G19" s="8"/>
      <c r="H19" s="12">
        <f t="shared" si="0"/>
        <v>8443.17</v>
      </c>
      <c r="I19" s="12">
        <f>H19</f>
        <v>8443.17</v>
      </c>
      <c r="J19" s="27">
        <f>I19/1000</f>
        <v>8.44317</v>
      </c>
    </row>
    <row r="20" spans="1:10" s="2" customFormat="1" ht="24" customHeight="1">
      <c r="A20" s="8">
        <v>16</v>
      </c>
      <c r="B20" s="9" t="s">
        <v>8</v>
      </c>
      <c r="C20" s="10" t="s">
        <v>9</v>
      </c>
      <c r="D20" s="10" t="s">
        <v>16</v>
      </c>
      <c r="E20" s="18" t="s">
        <v>17</v>
      </c>
      <c r="F20" s="21">
        <v>3471.65</v>
      </c>
      <c r="G20" s="8"/>
      <c r="H20" s="12">
        <f t="shared" si="0"/>
        <v>3471.65</v>
      </c>
      <c r="I20" s="12">
        <f>H20</f>
        <v>3471.65</v>
      </c>
      <c r="J20" s="27">
        <f>I20/1000</f>
        <v>3.47165</v>
      </c>
    </row>
    <row r="21" spans="1:10" s="2" customFormat="1" ht="24" customHeight="1">
      <c r="A21" s="8">
        <v>17</v>
      </c>
      <c r="B21" s="9" t="s">
        <v>65</v>
      </c>
      <c r="C21" s="10" t="s">
        <v>66</v>
      </c>
      <c r="D21" s="10" t="s">
        <v>28</v>
      </c>
      <c r="E21" s="18" t="s">
        <v>29</v>
      </c>
      <c r="F21" s="21">
        <v>5519853.95</v>
      </c>
      <c r="G21" s="8">
        <v>8879.46</v>
      </c>
      <c r="H21" s="12">
        <f t="shared" si="0"/>
        <v>5510974.49</v>
      </c>
      <c r="I21" s="12">
        <f>H21+H22+H23+H24</f>
        <v>7608055.319999999</v>
      </c>
      <c r="J21" s="27">
        <f>I21/1000</f>
        <v>7608.0553199999995</v>
      </c>
    </row>
    <row r="22" spans="1:10" s="2" customFormat="1" ht="24" customHeight="1">
      <c r="A22" s="8">
        <v>18</v>
      </c>
      <c r="B22" s="9" t="s">
        <v>63</v>
      </c>
      <c r="C22" s="10" t="s">
        <v>64</v>
      </c>
      <c r="D22" s="10" t="s">
        <v>28</v>
      </c>
      <c r="E22" s="18" t="s">
        <v>29</v>
      </c>
      <c r="F22" s="21">
        <v>1464861.52</v>
      </c>
      <c r="G22" s="8"/>
      <c r="H22" s="12">
        <f t="shared" si="0"/>
        <v>1464861.52</v>
      </c>
      <c r="I22" s="8"/>
      <c r="J22" s="27"/>
    </row>
    <row r="23" spans="1:10" s="2" customFormat="1" ht="24" customHeight="1">
      <c r="A23" s="8">
        <v>19</v>
      </c>
      <c r="B23" s="9" t="s">
        <v>30</v>
      </c>
      <c r="C23" s="10" t="s">
        <v>31</v>
      </c>
      <c r="D23" s="10" t="s">
        <v>28</v>
      </c>
      <c r="E23" s="18" t="s">
        <v>29</v>
      </c>
      <c r="F23" s="21">
        <v>240385.56</v>
      </c>
      <c r="G23" s="8">
        <v>731.72</v>
      </c>
      <c r="H23" s="12">
        <f t="shared" si="0"/>
        <v>239653.84</v>
      </c>
      <c r="I23" s="8"/>
      <c r="J23" s="27"/>
    </row>
    <row r="24" spans="1:10" s="2" customFormat="1" ht="24" customHeight="1">
      <c r="A24" s="8">
        <v>20</v>
      </c>
      <c r="B24" s="9" t="s">
        <v>68</v>
      </c>
      <c r="C24" s="10" t="s">
        <v>69</v>
      </c>
      <c r="D24" s="10" t="s">
        <v>28</v>
      </c>
      <c r="E24" s="18" t="s">
        <v>29</v>
      </c>
      <c r="F24" s="21">
        <v>394252.7</v>
      </c>
      <c r="G24" s="8">
        <v>1687.23</v>
      </c>
      <c r="H24" s="12">
        <f t="shared" si="0"/>
        <v>392565.47000000003</v>
      </c>
      <c r="I24" s="8"/>
      <c r="J24" s="27"/>
    </row>
    <row r="25" spans="1:10" s="2" customFormat="1" ht="24" customHeight="1">
      <c r="A25" s="8">
        <v>21</v>
      </c>
      <c r="B25" s="9" t="s">
        <v>65</v>
      </c>
      <c r="C25" s="10" t="s">
        <v>66</v>
      </c>
      <c r="D25" s="11" t="s">
        <v>72</v>
      </c>
      <c r="E25" s="18" t="s">
        <v>29</v>
      </c>
      <c r="F25" s="21">
        <v>4094629.17</v>
      </c>
      <c r="G25" s="8"/>
      <c r="H25" s="12">
        <f t="shared" si="0"/>
        <v>4094629.17</v>
      </c>
      <c r="I25" s="12">
        <f>H25+H26+H27</f>
        <v>4981889.03</v>
      </c>
      <c r="J25" s="27">
        <f>I25/1000</f>
        <v>4981.88903</v>
      </c>
    </row>
    <row r="26" spans="1:10" s="2" customFormat="1" ht="24" customHeight="1">
      <c r="A26" s="8">
        <v>22</v>
      </c>
      <c r="B26" s="9" t="s">
        <v>63</v>
      </c>
      <c r="C26" s="10" t="s">
        <v>64</v>
      </c>
      <c r="D26" s="11" t="s">
        <v>72</v>
      </c>
      <c r="E26" s="18" t="s">
        <v>29</v>
      </c>
      <c r="F26" s="21">
        <v>418032.82</v>
      </c>
      <c r="G26" s="8"/>
      <c r="H26" s="12">
        <f t="shared" si="0"/>
        <v>418032.82</v>
      </c>
      <c r="I26" s="8"/>
      <c r="J26" s="27"/>
    </row>
    <row r="27" spans="1:10" s="2" customFormat="1" ht="24" customHeight="1">
      <c r="A27" s="8">
        <v>23</v>
      </c>
      <c r="B27" s="9" t="s">
        <v>68</v>
      </c>
      <c r="C27" s="10" t="s">
        <v>69</v>
      </c>
      <c r="D27" s="11" t="s">
        <v>72</v>
      </c>
      <c r="E27" s="18" t="s">
        <v>29</v>
      </c>
      <c r="F27" s="21">
        <v>469227.04</v>
      </c>
      <c r="G27" s="8"/>
      <c r="H27" s="12">
        <f t="shared" si="0"/>
        <v>469227.04</v>
      </c>
      <c r="I27" s="8"/>
      <c r="J27" s="27"/>
    </row>
    <row r="28" spans="1:10" s="2" customFormat="1" ht="24" customHeight="1">
      <c r="A28" s="8">
        <v>24</v>
      </c>
      <c r="B28" s="9" t="s">
        <v>8</v>
      </c>
      <c r="C28" s="10" t="s">
        <v>9</v>
      </c>
      <c r="D28" s="10" t="s">
        <v>6</v>
      </c>
      <c r="E28" s="18" t="s">
        <v>7</v>
      </c>
      <c r="F28" s="21">
        <v>2647554.94</v>
      </c>
      <c r="G28" s="8"/>
      <c r="H28" s="12">
        <f t="shared" si="0"/>
        <v>2647554.94</v>
      </c>
      <c r="I28" s="12">
        <f>H28+H29</f>
        <v>2831501.33</v>
      </c>
      <c r="J28" s="27">
        <f>I28/1000</f>
        <v>2831.50133</v>
      </c>
    </row>
    <row r="29" spans="1:10" s="2" customFormat="1" ht="24" customHeight="1">
      <c r="A29" s="8">
        <v>25</v>
      </c>
      <c r="B29" s="9" t="s">
        <v>30</v>
      </c>
      <c r="C29" s="10" t="s">
        <v>31</v>
      </c>
      <c r="D29" s="10" t="s">
        <v>6</v>
      </c>
      <c r="E29" s="18" t="s">
        <v>7</v>
      </c>
      <c r="F29" s="21">
        <v>183946.39</v>
      </c>
      <c r="G29" s="8"/>
      <c r="H29" s="12">
        <f t="shared" si="0"/>
        <v>183946.39</v>
      </c>
      <c r="I29" s="8"/>
      <c r="J29" s="27"/>
    </row>
    <row r="30" spans="1:10" s="2" customFormat="1" ht="24" customHeight="1">
      <c r="A30" s="8">
        <v>26</v>
      </c>
      <c r="B30" s="9" t="s">
        <v>57</v>
      </c>
      <c r="C30" s="10" t="s">
        <v>58</v>
      </c>
      <c r="D30" s="11" t="s">
        <v>73</v>
      </c>
      <c r="E30" s="18" t="s">
        <v>60</v>
      </c>
      <c r="F30" s="21">
        <v>552180.48</v>
      </c>
      <c r="G30" s="8"/>
      <c r="H30" s="12">
        <f t="shared" si="0"/>
        <v>552180.48</v>
      </c>
      <c r="I30" s="12">
        <f>H30</f>
        <v>552180.48</v>
      </c>
      <c r="J30" s="27">
        <f>I30/1000</f>
        <v>552.18048</v>
      </c>
    </row>
    <row r="31" spans="1:10" s="2" customFormat="1" ht="24" customHeight="1" outlineLevel="1">
      <c r="A31" s="8"/>
      <c r="B31" s="9" t="s">
        <v>30</v>
      </c>
      <c r="C31" s="10" t="s">
        <v>31</v>
      </c>
      <c r="D31" s="11" t="s">
        <v>80</v>
      </c>
      <c r="E31" s="23" t="s">
        <v>79</v>
      </c>
      <c r="F31" s="21">
        <v>0</v>
      </c>
      <c r="G31" s="8">
        <v>79.26</v>
      </c>
      <c r="H31" s="12"/>
      <c r="I31" s="8"/>
      <c r="J31" s="27"/>
    </row>
    <row r="32" spans="6:10" s="2" customFormat="1" ht="22.5" customHeight="1">
      <c r="F32" s="24">
        <f>SUM(F5:F31)</f>
        <v>20652604.950000003</v>
      </c>
      <c r="G32" s="24">
        <f>SUM(G5:G31)</f>
        <v>19667.559999999998</v>
      </c>
      <c r="H32" s="24">
        <f>SUM(H5:H31)</f>
        <v>20633016.650000002</v>
      </c>
      <c r="I32" s="24">
        <f>SUM(I5:I31)</f>
        <v>20633016.650000002</v>
      </c>
      <c r="J32" s="28">
        <f>SUM(J5:J31)</f>
        <v>20633.016649999998</v>
      </c>
    </row>
    <row r="33" ht="12.75">
      <c r="A33" s="3" t="s">
        <v>124</v>
      </c>
    </row>
    <row r="34" spans="1:10" s="2" customFormat="1" ht="51">
      <c r="A34" s="5" t="s">
        <v>71</v>
      </c>
      <c r="B34" s="4" t="s">
        <v>2</v>
      </c>
      <c r="C34" s="1" t="s">
        <v>3</v>
      </c>
      <c r="D34" s="1" t="s">
        <v>0</v>
      </c>
      <c r="E34" s="22" t="s">
        <v>1</v>
      </c>
      <c r="F34" s="16" t="s">
        <v>75</v>
      </c>
      <c r="G34" s="16" t="s">
        <v>76</v>
      </c>
      <c r="H34" s="16" t="s">
        <v>77</v>
      </c>
      <c r="I34" s="16" t="s">
        <v>78</v>
      </c>
      <c r="J34" s="29" t="s">
        <v>74</v>
      </c>
    </row>
    <row r="35" spans="1:10" s="2" customFormat="1" ht="24" customHeight="1">
      <c r="A35" s="8">
        <v>1</v>
      </c>
      <c r="B35" s="9" t="s">
        <v>30</v>
      </c>
      <c r="C35" s="10" t="s">
        <v>31</v>
      </c>
      <c r="D35" s="10" t="s">
        <v>34</v>
      </c>
      <c r="E35" s="18" t="s">
        <v>35</v>
      </c>
      <c r="F35" s="21">
        <v>174220.76</v>
      </c>
      <c r="G35" s="8"/>
      <c r="H35" s="12">
        <f>F35-G35</f>
        <v>174220.76</v>
      </c>
      <c r="I35" s="12">
        <f>H35</f>
        <v>174220.76</v>
      </c>
      <c r="J35" s="27">
        <f>I35/1000</f>
        <v>174.22076</v>
      </c>
    </row>
    <row r="36" spans="1:10" s="2" customFormat="1" ht="24" customHeight="1">
      <c r="A36" s="8">
        <v>2</v>
      </c>
      <c r="B36" s="9" t="s">
        <v>38</v>
      </c>
      <c r="C36" s="10" t="s">
        <v>39</v>
      </c>
      <c r="D36" s="10" t="s">
        <v>24</v>
      </c>
      <c r="E36" s="18" t="s">
        <v>25</v>
      </c>
      <c r="F36" s="21">
        <v>1537491.84</v>
      </c>
      <c r="G36" s="8"/>
      <c r="H36" s="12">
        <f aca="true" t="shared" si="1" ref="H36:H41">F36-G36</f>
        <v>1537491.84</v>
      </c>
      <c r="I36" s="12">
        <f>H36+H37</f>
        <v>2227283.71</v>
      </c>
      <c r="J36" s="27">
        <f>I36/1000</f>
        <v>2227.28371</v>
      </c>
    </row>
    <row r="37" spans="1:10" s="2" customFormat="1" ht="24" customHeight="1">
      <c r="A37" s="8">
        <v>3</v>
      </c>
      <c r="B37" s="9" t="s">
        <v>8</v>
      </c>
      <c r="C37" s="10" t="s">
        <v>9</v>
      </c>
      <c r="D37" s="10" t="s">
        <v>24</v>
      </c>
      <c r="E37" s="18" t="s">
        <v>25</v>
      </c>
      <c r="F37" s="21">
        <v>689791.87</v>
      </c>
      <c r="G37" s="8"/>
      <c r="H37" s="12">
        <f t="shared" si="1"/>
        <v>689791.87</v>
      </c>
      <c r="I37" s="8"/>
      <c r="J37" s="27"/>
    </row>
    <row r="38" spans="1:10" s="2" customFormat="1" ht="24" customHeight="1">
      <c r="A38" s="8">
        <v>4</v>
      </c>
      <c r="B38" s="9" t="s">
        <v>30</v>
      </c>
      <c r="C38" s="10" t="s">
        <v>31</v>
      </c>
      <c r="D38" s="10" t="s">
        <v>36</v>
      </c>
      <c r="E38" s="18" t="s">
        <v>37</v>
      </c>
      <c r="F38" s="21">
        <v>2071</v>
      </c>
      <c r="G38" s="8"/>
      <c r="H38" s="12">
        <f t="shared" si="1"/>
        <v>2071</v>
      </c>
      <c r="I38" s="12">
        <f>H38</f>
        <v>2071</v>
      </c>
      <c r="J38" s="27">
        <f>I38/1000</f>
        <v>2.071</v>
      </c>
    </row>
    <row r="39" spans="1:10" s="2" customFormat="1" ht="24" customHeight="1">
      <c r="A39" s="8">
        <v>5</v>
      </c>
      <c r="B39" s="9" t="s">
        <v>50</v>
      </c>
      <c r="C39" s="10" t="s">
        <v>51</v>
      </c>
      <c r="D39" s="10" t="s">
        <v>53</v>
      </c>
      <c r="E39" s="18" t="s">
        <v>54</v>
      </c>
      <c r="F39" s="21">
        <v>5777</v>
      </c>
      <c r="G39" s="8"/>
      <c r="H39" s="12">
        <f t="shared" si="1"/>
        <v>5777</v>
      </c>
      <c r="I39" s="12">
        <f>H39+H40</f>
        <v>10355</v>
      </c>
      <c r="J39" s="27">
        <f>I39/1000</f>
        <v>10.355</v>
      </c>
    </row>
    <row r="40" spans="1:10" s="2" customFormat="1" ht="24" customHeight="1">
      <c r="A40" s="8">
        <v>6</v>
      </c>
      <c r="B40" s="9" t="s">
        <v>61</v>
      </c>
      <c r="C40" s="10" t="s">
        <v>62</v>
      </c>
      <c r="D40" s="10" t="s">
        <v>53</v>
      </c>
      <c r="E40" s="18" t="s">
        <v>54</v>
      </c>
      <c r="F40" s="21">
        <v>4578</v>
      </c>
      <c r="G40" s="8"/>
      <c r="H40" s="12">
        <f t="shared" si="1"/>
        <v>4578</v>
      </c>
      <c r="I40" s="8"/>
      <c r="J40" s="27"/>
    </row>
    <row r="41" spans="1:10" s="2" customFormat="1" ht="24" customHeight="1">
      <c r="A41" s="8">
        <v>7</v>
      </c>
      <c r="B41" s="9" t="s">
        <v>57</v>
      </c>
      <c r="C41" s="10" t="s">
        <v>58</v>
      </c>
      <c r="D41" s="10" t="s">
        <v>55</v>
      </c>
      <c r="E41" s="18" t="s">
        <v>56</v>
      </c>
      <c r="F41" s="21">
        <v>381744.16</v>
      </c>
      <c r="G41" s="8"/>
      <c r="H41" s="12">
        <f t="shared" si="1"/>
        <v>381744.16</v>
      </c>
      <c r="I41" s="12">
        <f>H41</f>
        <v>381744.16</v>
      </c>
      <c r="J41" s="27">
        <f>I41/1000</f>
        <v>381.74415999999997</v>
      </c>
    </row>
    <row r="42" spans="1:10" s="2" customFormat="1" ht="24" customHeight="1" outlineLevel="1">
      <c r="A42" s="8"/>
      <c r="B42" s="9" t="s">
        <v>50</v>
      </c>
      <c r="C42" s="10" t="s">
        <v>51</v>
      </c>
      <c r="D42" s="18" t="s">
        <v>81</v>
      </c>
      <c r="E42" s="8" t="s">
        <v>82</v>
      </c>
      <c r="F42" s="21"/>
      <c r="G42" s="7">
        <v>213.01</v>
      </c>
      <c r="H42" s="12"/>
      <c r="I42" s="12">
        <f>H42</f>
        <v>0</v>
      </c>
      <c r="J42" s="27">
        <f>I42/1000</f>
        <v>0</v>
      </c>
    </row>
    <row r="43" spans="6:11" s="15" customFormat="1" ht="24" customHeight="1">
      <c r="F43" s="24">
        <f>SUM(F35:F42)</f>
        <v>2795674.6300000004</v>
      </c>
      <c r="G43" s="24">
        <f>SUM(G35:G42)</f>
        <v>213.01</v>
      </c>
      <c r="H43" s="24">
        <f>SUM(H35:H42)</f>
        <v>2795674.6300000004</v>
      </c>
      <c r="I43" s="24">
        <f>SUM(I35:I42)</f>
        <v>2795674.63</v>
      </c>
      <c r="J43" s="28">
        <f>SUM(J35:J42)</f>
        <v>2795.6746300000004</v>
      </c>
      <c r="K43" s="85"/>
    </row>
    <row r="47" spans="6:8" ht="12.75">
      <c r="F47" s="6"/>
      <c r="H47" s="80"/>
    </row>
    <row r="48" spans="6:8" ht="12.75">
      <c r="F48" s="6"/>
      <c r="H48" s="6"/>
    </row>
    <row r="49" ht="12.75">
      <c r="H49" s="6"/>
    </row>
  </sheetData>
  <sheetProtection/>
  <printOptions horizontalCentered="1"/>
  <pageMargins left="0" right="0" top="0.25" bottom="0.25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J27" sqref="J27:K27"/>
    </sheetView>
  </sheetViews>
  <sheetFormatPr defaultColWidth="8.8515625" defaultRowHeight="12.75" outlineLevelRow="1" outlineLevelCol="1"/>
  <cols>
    <col min="1" max="1" width="14.57421875" style="30" customWidth="1"/>
    <col min="2" max="2" width="7.57421875" style="30" customWidth="1"/>
    <col min="3" max="3" width="37.28125" style="30" customWidth="1"/>
    <col min="4" max="4" width="36.7109375" style="30" customWidth="1"/>
    <col min="5" max="6" width="8.8515625" style="30" customWidth="1"/>
    <col min="7" max="7" width="12.421875" style="30" customWidth="1"/>
    <col min="8" max="9" width="13.7109375" style="30" hidden="1" customWidth="1" outlineLevel="1"/>
    <col min="10" max="10" width="13.7109375" style="30" customWidth="1" collapsed="1"/>
    <col min="11" max="11" width="9.140625" style="32" customWidth="1"/>
    <col min="12" max="12" width="16.28125" style="33" customWidth="1"/>
    <col min="13" max="13" width="23.8515625" style="30" customWidth="1"/>
    <col min="14" max="16384" width="8.8515625" style="30" customWidth="1"/>
  </cols>
  <sheetData>
    <row r="1" ht="12">
      <c r="C1" s="31">
        <v>44835</v>
      </c>
    </row>
    <row r="3" ht="12">
      <c r="C3" s="32" t="s">
        <v>83</v>
      </c>
    </row>
    <row r="4" spans="1:12" s="40" customFormat="1" ht="36">
      <c r="A4" s="34" t="s">
        <v>84</v>
      </c>
      <c r="B4" s="34" t="s">
        <v>85</v>
      </c>
      <c r="C4" s="34" t="s">
        <v>86</v>
      </c>
      <c r="D4" s="34" t="s">
        <v>87</v>
      </c>
      <c r="E4" s="35" t="s">
        <v>4</v>
      </c>
      <c r="F4" s="34" t="s">
        <v>5</v>
      </c>
      <c r="G4" s="36" t="s">
        <v>88</v>
      </c>
      <c r="H4" s="36" t="s">
        <v>75</v>
      </c>
      <c r="I4" s="37" t="s">
        <v>76</v>
      </c>
      <c r="J4" s="37" t="s">
        <v>77</v>
      </c>
      <c r="K4" s="38" t="s">
        <v>89</v>
      </c>
      <c r="L4" s="39"/>
    </row>
    <row r="5" spans="1:12" s="40" customFormat="1" ht="36" hidden="1" outlineLevel="1">
      <c r="A5" s="41" t="s">
        <v>90</v>
      </c>
      <c r="B5" s="42" t="s">
        <v>8</v>
      </c>
      <c r="C5" s="42" t="s">
        <v>91</v>
      </c>
      <c r="D5" s="41" t="s">
        <v>92</v>
      </c>
      <c r="E5" s="43" t="s">
        <v>93</v>
      </c>
      <c r="F5" s="44" t="s">
        <v>94</v>
      </c>
      <c r="G5" s="45" t="s">
        <v>11</v>
      </c>
      <c r="H5" s="46">
        <v>0</v>
      </c>
      <c r="I5" s="47"/>
      <c r="J5" s="47"/>
      <c r="K5" s="48">
        <f>H5/1000</f>
        <v>0</v>
      </c>
      <c r="L5" s="39"/>
    </row>
    <row r="6" spans="1:13" s="40" customFormat="1" ht="36" collapsed="1">
      <c r="A6" s="49" t="s">
        <v>90</v>
      </c>
      <c r="B6" s="50" t="s">
        <v>65</v>
      </c>
      <c r="C6" s="50" t="s">
        <v>66</v>
      </c>
      <c r="D6" s="51" t="s">
        <v>92</v>
      </c>
      <c r="E6" s="43" t="s">
        <v>95</v>
      </c>
      <c r="F6" s="43" t="s">
        <v>94</v>
      </c>
      <c r="G6" s="50" t="s">
        <v>11</v>
      </c>
      <c r="H6" s="52">
        <v>1069598</v>
      </c>
      <c r="I6" s="52"/>
      <c r="J6" s="52">
        <f>H6-I6</f>
        <v>1069598</v>
      </c>
      <c r="K6" s="53">
        <f>J6/1000</f>
        <v>1069.598</v>
      </c>
      <c r="L6" s="54"/>
      <c r="M6" s="55"/>
    </row>
    <row r="7" spans="1:12" s="40" customFormat="1" ht="36">
      <c r="A7" s="49" t="s">
        <v>90</v>
      </c>
      <c r="B7" s="50" t="s">
        <v>68</v>
      </c>
      <c r="C7" s="56" t="s">
        <v>69</v>
      </c>
      <c r="D7" s="41" t="s">
        <v>92</v>
      </c>
      <c r="E7" s="43">
        <v>3691</v>
      </c>
      <c r="F7" s="43">
        <v>2018</v>
      </c>
      <c r="G7" s="50" t="s">
        <v>11</v>
      </c>
      <c r="H7" s="57">
        <v>673920</v>
      </c>
      <c r="I7" s="57"/>
      <c r="J7" s="52">
        <f>H7-I7</f>
        <v>673920</v>
      </c>
      <c r="K7" s="53">
        <f>J7/1000</f>
        <v>673.92</v>
      </c>
      <c r="L7" s="39"/>
    </row>
    <row r="8" spans="2:12" s="32" customFormat="1" ht="21" customHeight="1">
      <c r="B8" s="58"/>
      <c r="C8" s="58"/>
      <c r="D8" s="59" t="s">
        <v>96</v>
      </c>
      <c r="E8" s="60"/>
      <c r="F8" s="60"/>
      <c r="G8" s="60"/>
      <c r="H8" s="61">
        <f>SUM(H5:H7)</f>
        <v>1743518</v>
      </c>
      <c r="I8" s="61">
        <f>SUM(I5:I7)</f>
        <v>0</v>
      </c>
      <c r="J8" s="61">
        <f>SUM(J5:J7)</f>
        <v>1743518</v>
      </c>
      <c r="K8" s="61">
        <f>SUM(K5:K7)</f>
        <v>1743.518</v>
      </c>
      <c r="L8" s="62"/>
    </row>
    <row r="9" spans="4:10" ht="21" customHeight="1">
      <c r="D9" s="63"/>
      <c r="H9" s="64"/>
      <c r="I9" s="64"/>
      <c r="J9" s="64"/>
    </row>
    <row r="10" ht="21" customHeight="1">
      <c r="C10" s="32" t="s">
        <v>97</v>
      </c>
    </row>
    <row r="11" spans="1:12" s="40" customFormat="1" ht="50.25" customHeight="1">
      <c r="A11" s="35" t="s">
        <v>84</v>
      </c>
      <c r="B11" s="35" t="s">
        <v>85</v>
      </c>
      <c r="C11" s="35" t="s">
        <v>86</v>
      </c>
      <c r="D11" s="35" t="s">
        <v>87</v>
      </c>
      <c r="E11" s="35" t="s">
        <v>4</v>
      </c>
      <c r="F11" s="35" t="s">
        <v>5</v>
      </c>
      <c r="G11" s="35" t="s">
        <v>88</v>
      </c>
      <c r="H11" s="65" t="s">
        <v>75</v>
      </c>
      <c r="I11" s="66" t="s">
        <v>76</v>
      </c>
      <c r="J11" s="66" t="s">
        <v>77</v>
      </c>
      <c r="K11" s="67" t="s">
        <v>89</v>
      </c>
      <c r="L11" s="39"/>
    </row>
    <row r="12" spans="1:12" s="40" customFormat="1" ht="37.5" customHeight="1">
      <c r="A12" s="50" t="s">
        <v>98</v>
      </c>
      <c r="B12" s="50" t="s">
        <v>65</v>
      </c>
      <c r="C12" s="50" t="s">
        <v>66</v>
      </c>
      <c r="D12" s="50" t="s">
        <v>99</v>
      </c>
      <c r="E12" s="50" t="s">
        <v>67</v>
      </c>
      <c r="F12" s="50" t="s">
        <v>94</v>
      </c>
      <c r="G12" s="50" t="s">
        <v>11</v>
      </c>
      <c r="H12" s="57">
        <v>97830</v>
      </c>
      <c r="I12" s="68"/>
      <c r="J12" s="52">
        <f>H12-I12</f>
        <v>97830</v>
      </c>
      <c r="K12" s="53">
        <f>J12/1000</f>
        <v>97.83</v>
      </c>
      <c r="L12" s="39"/>
    </row>
    <row r="13" spans="1:11" ht="24.75" customHeight="1">
      <c r="A13" s="69" t="s">
        <v>100</v>
      </c>
      <c r="B13" s="69" t="s">
        <v>50</v>
      </c>
      <c r="C13" s="69" t="s">
        <v>51</v>
      </c>
      <c r="D13" s="69" t="s">
        <v>101</v>
      </c>
      <c r="E13" s="69" t="s">
        <v>52</v>
      </c>
      <c r="F13" s="69" t="s">
        <v>10</v>
      </c>
      <c r="G13" s="50" t="s">
        <v>11</v>
      </c>
      <c r="H13" s="70">
        <v>197100</v>
      </c>
      <c r="I13" s="69"/>
      <c r="J13" s="52">
        <f>H13-I13</f>
        <v>197100</v>
      </c>
      <c r="K13" s="53">
        <f>J13/1000</f>
        <v>197.1</v>
      </c>
    </row>
    <row r="14" spans="2:11" ht="24.75" customHeight="1">
      <c r="B14" s="58"/>
      <c r="C14" s="58"/>
      <c r="D14" s="59" t="s">
        <v>96</v>
      </c>
      <c r="E14" s="60"/>
      <c r="F14" s="60"/>
      <c r="G14" s="60"/>
      <c r="H14" s="61">
        <f>H12+H13</f>
        <v>294930</v>
      </c>
      <c r="I14" s="61">
        <f>I12+I13</f>
        <v>0</v>
      </c>
      <c r="J14" s="61">
        <f>J12+J13</f>
        <v>294930</v>
      </c>
      <c r="K14" s="61">
        <f>K12+K13</f>
        <v>294.93</v>
      </c>
    </row>
    <row r="15" spans="3:10" ht="24.75" customHeight="1">
      <c r="C15" s="32" t="s">
        <v>102</v>
      </c>
      <c r="H15" s="71"/>
      <c r="J15" s="71"/>
    </row>
    <row r="16" spans="1:12" s="40" customFormat="1" ht="44.25" customHeight="1">
      <c r="A16" s="34" t="s">
        <v>103</v>
      </c>
      <c r="B16" s="35" t="s">
        <v>2</v>
      </c>
      <c r="C16" s="35" t="s">
        <v>3</v>
      </c>
      <c r="D16" s="35" t="s">
        <v>104</v>
      </c>
      <c r="E16" s="35" t="s">
        <v>105</v>
      </c>
      <c r="F16" s="35" t="s">
        <v>106</v>
      </c>
      <c r="G16" s="35" t="s">
        <v>88</v>
      </c>
      <c r="H16" s="65" t="s">
        <v>75</v>
      </c>
      <c r="I16" s="37" t="s">
        <v>76</v>
      </c>
      <c r="J16" s="37" t="s">
        <v>77</v>
      </c>
      <c r="K16" s="38" t="s">
        <v>89</v>
      </c>
      <c r="L16" s="39"/>
    </row>
    <row r="17" spans="1:12" s="40" customFormat="1" ht="24">
      <c r="A17" s="49" t="s">
        <v>107</v>
      </c>
      <c r="B17" s="50" t="s">
        <v>65</v>
      </c>
      <c r="C17" s="50" t="s">
        <v>66</v>
      </c>
      <c r="D17" s="50" t="s">
        <v>108</v>
      </c>
      <c r="E17" s="50" t="s">
        <v>109</v>
      </c>
      <c r="F17" s="50" t="s">
        <v>94</v>
      </c>
      <c r="G17" s="50" t="s">
        <v>110</v>
      </c>
      <c r="H17" s="57">
        <v>316000</v>
      </c>
      <c r="I17" s="57"/>
      <c r="J17" s="57">
        <f>H17-I17</f>
        <v>316000</v>
      </c>
      <c r="K17" s="81">
        <f>J17/1000</f>
        <v>316</v>
      </c>
      <c r="L17" s="39"/>
    </row>
    <row r="18" spans="1:12" s="40" customFormat="1" ht="24">
      <c r="A18" s="49" t="s">
        <v>107</v>
      </c>
      <c r="B18" s="50" t="s">
        <v>111</v>
      </c>
      <c r="C18" s="50" t="s">
        <v>69</v>
      </c>
      <c r="D18" s="50" t="s">
        <v>108</v>
      </c>
      <c r="E18" s="50" t="s">
        <v>112</v>
      </c>
      <c r="F18" s="50" t="s">
        <v>94</v>
      </c>
      <c r="G18" s="50" t="s">
        <v>110</v>
      </c>
      <c r="H18" s="57">
        <v>228000</v>
      </c>
      <c r="I18" s="57"/>
      <c r="J18" s="57">
        <f>H18-I18</f>
        <v>228000</v>
      </c>
      <c r="K18" s="81">
        <f>J18/1000</f>
        <v>228</v>
      </c>
      <c r="L18" s="39"/>
    </row>
    <row r="19" spans="1:12" s="32" customFormat="1" ht="25.5" customHeight="1">
      <c r="A19" s="72"/>
      <c r="B19" s="58"/>
      <c r="C19" s="58"/>
      <c r="D19" s="59" t="s">
        <v>96</v>
      </c>
      <c r="E19" s="58"/>
      <c r="F19" s="58"/>
      <c r="G19" s="58"/>
      <c r="H19" s="73">
        <f>SUM(H17:H18)</f>
        <v>544000</v>
      </c>
      <c r="I19" s="73">
        <f>SUM(I17:I18)</f>
        <v>0</v>
      </c>
      <c r="J19" s="73">
        <f>SUM(J17:J18)</f>
        <v>544000</v>
      </c>
      <c r="K19" s="82">
        <f>SUM(K17:K18)</f>
        <v>544</v>
      </c>
      <c r="L19" s="74"/>
    </row>
    <row r="20" spans="1:11" ht="25.5" customHeight="1">
      <c r="A20" s="75"/>
      <c r="B20" s="75"/>
      <c r="C20" s="75"/>
      <c r="D20" s="75"/>
      <c r="E20" s="75"/>
      <c r="F20" s="75"/>
      <c r="G20" s="75"/>
      <c r="H20" s="76"/>
      <c r="I20" s="76"/>
      <c r="J20" s="76"/>
      <c r="K20" s="83"/>
    </row>
    <row r="21" spans="1:11" ht="25.5" customHeight="1">
      <c r="A21" s="77"/>
      <c r="B21" s="75"/>
      <c r="C21" s="78" t="s">
        <v>113</v>
      </c>
      <c r="D21" s="75"/>
      <c r="E21" s="75"/>
      <c r="F21" s="75"/>
      <c r="G21" s="75"/>
      <c r="H21" s="76"/>
      <c r="I21" s="76"/>
      <c r="J21" s="76"/>
      <c r="K21" s="83"/>
    </row>
    <row r="22" spans="1:12" s="40" customFormat="1" ht="36">
      <c r="A22" s="36" t="s">
        <v>103</v>
      </c>
      <c r="B22" s="37" t="s">
        <v>2</v>
      </c>
      <c r="C22" s="37" t="s">
        <v>3</v>
      </c>
      <c r="D22" s="37" t="s">
        <v>104</v>
      </c>
      <c r="E22" s="37" t="s">
        <v>105</v>
      </c>
      <c r="F22" s="37" t="s">
        <v>106</v>
      </c>
      <c r="G22" s="37" t="s">
        <v>88</v>
      </c>
      <c r="H22" s="37" t="s">
        <v>75</v>
      </c>
      <c r="I22" s="37" t="s">
        <v>76</v>
      </c>
      <c r="J22" s="37" t="s">
        <v>77</v>
      </c>
      <c r="K22" s="84" t="s">
        <v>89</v>
      </c>
      <c r="L22" s="39"/>
    </row>
    <row r="23" spans="1:12" s="40" customFormat="1" ht="24">
      <c r="A23" s="49" t="s">
        <v>107</v>
      </c>
      <c r="B23" s="50" t="s">
        <v>114</v>
      </c>
      <c r="C23" s="50" t="s">
        <v>115</v>
      </c>
      <c r="D23" s="50" t="s">
        <v>108</v>
      </c>
      <c r="E23" s="50" t="s">
        <v>116</v>
      </c>
      <c r="F23" s="50" t="s">
        <v>94</v>
      </c>
      <c r="G23" s="50" t="s">
        <v>110</v>
      </c>
      <c r="H23" s="57">
        <v>3040</v>
      </c>
      <c r="I23" s="57"/>
      <c r="J23" s="57">
        <f>H23-I23</f>
        <v>3040</v>
      </c>
      <c r="K23" s="81">
        <f>J23/1000</f>
        <v>3.04</v>
      </c>
      <c r="L23" s="39"/>
    </row>
    <row r="24" spans="1:12" s="40" customFormat="1" ht="26.25" customHeight="1">
      <c r="A24" s="49" t="s">
        <v>107</v>
      </c>
      <c r="B24" s="50">
        <v>27349291</v>
      </c>
      <c r="C24" s="50" t="s">
        <v>117</v>
      </c>
      <c r="D24" s="50" t="s">
        <v>108</v>
      </c>
      <c r="E24" s="79">
        <v>3759</v>
      </c>
      <c r="F24" s="79">
        <v>2019</v>
      </c>
      <c r="G24" s="50" t="s">
        <v>110</v>
      </c>
      <c r="H24" s="52">
        <v>2736</v>
      </c>
      <c r="I24" s="52"/>
      <c r="J24" s="57">
        <f>H24-I24</f>
        <v>2736</v>
      </c>
      <c r="K24" s="81">
        <f>J24/1000</f>
        <v>2.736</v>
      </c>
      <c r="L24" s="39"/>
    </row>
    <row r="25" spans="1:12" s="40" customFormat="1" ht="24">
      <c r="A25" s="49" t="s">
        <v>107</v>
      </c>
      <c r="B25" s="50" t="s">
        <v>118</v>
      </c>
      <c r="C25" s="50" t="s">
        <v>119</v>
      </c>
      <c r="D25" s="50" t="s">
        <v>108</v>
      </c>
      <c r="E25" s="50" t="s">
        <v>120</v>
      </c>
      <c r="F25" s="50" t="s">
        <v>94</v>
      </c>
      <c r="G25" s="50" t="s">
        <v>110</v>
      </c>
      <c r="H25" s="52">
        <v>304</v>
      </c>
      <c r="I25" s="52"/>
      <c r="J25" s="57">
        <f>H25-I25</f>
        <v>304</v>
      </c>
      <c r="K25" s="81">
        <f>J25/1000</f>
        <v>0.304</v>
      </c>
      <c r="L25" s="39"/>
    </row>
    <row r="26" spans="1:12" s="40" customFormat="1" ht="24">
      <c r="A26" s="49" t="s">
        <v>107</v>
      </c>
      <c r="B26" s="50" t="s">
        <v>61</v>
      </c>
      <c r="C26" s="50" t="s">
        <v>121</v>
      </c>
      <c r="D26" s="50" t="s">
        <v>108</v>
      </c>
      <c r="E26" s="50" t="s">
        <v>120</v>
      </c>
      <c r="F26" s="50" t="s">
        <v>94</v>
      </c>
      <c r="G26" s="50" t="s">
        <v>110</v>
      </c>
      <c r="H26" s="52">
        <v>5016</v>
      </c>
      <c r="I26" s="52"/>
      <c r="J26" s="57">
        <f>H26-I26</f>
        <v>5016</v>
      </c>
      <c r="K26" s="81">
        <f>J26/1000</f>
        <v>5.016</v>
      </c>
      <c r="L26" s="39"/>
    </row>
    <row r="27" spans="2:12" s="32" customFormat="1" ht="25.5" customHeight="1">
      <c r="B27" s="58"/>
      <c r="C27" s="58"/>
      <c r="D27" s="59" t="s">
        <v>96</v>
      </c>
      <c r="E27" s="58"/>
      <c r="F27" s="58"/>
      <c r="G27" s="58"/>
      <c r="H27" s="60">
        <f>SUM(H23:H25)</f>
        <v>6080</v>
      </c>
      <c r="I27" s="60">
        <f>SUM(I23:I25)</f>
        <v>0</v>
      </c>
      <c r="J27" s="60">
        <f>SUM(J23:J26)</f>
        <v>11096</v>
      </c>
      <c r="K27" s="60">
        <f>SUM(K23:K26)</f>
        <v>11.096</v>
      </c>
      <c r="L27" s="74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2022-11-17T13:10:07Z</cp:lastPrinted>
  <dcterms:created xsi:type="dcterms:W3CDTF">2022-11-17T10:04:25Z</dcterms:created>
  <dcterms:modified xsi:type="dcterms:W3CDTF">2023-02-27T09:08:03Z</dcterms:modified>
  <cp:category/>
  <cp:version/>
  <cp:contentType/>
  <cp:contentStatus/>
</cp:coreProperties>
</file>